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4"/>
  </bookViews>
  <sheets>
    <sheet name="1кв" sheetId="24" r:id="rId1"/>
    <sheet name="2кв" sheetId="25" r:id="rId2"/>
    <sheet name="3кв" sheetId="26" r:id="rId3"/>
    <sheet name="4кв" sheetId="27" r:id="rId4"/>
    <sheet name="отчет" sheetId="28" r:id="rId5"/>
  </sheets>
  <definedNames>
    <definedName name="_xlnm.Print_Area" localSheetId="0">'1кв'!$A$1:$E$49</definedName>
    <definedName name="_xlnm.Print_Area" localSheetId="1">'2кв'!$A$1:$E$49</definedName>
    <definedName name="_xlnm.Print_Area" localSheetId="2">'3кв'!$A$1:$E$53</definedName>
    <definedName name="_xlnm.Print_Area" localSheetId="3">'4кв'!$A$1:$E$50</definedName>
    <definedName name="_xlnm.Print_Area" localSheetId="4">отчет!$A$1:$C$41</definedName>
  </definedNames>
  <calcPr calcId="152511" refMode="R1C1"/>
</workbook>
</file>

<file path=xl/calcChain.xml><?xml version="1.0" encoding="utf-8"?>
<calcChain xmlns="http://schemas.openxmlformats.org/spreadsheetml/2006/main">
  <c r="C23" i="28" l="1"/>
  <c r="C18" i="28"/>
  <c r="E24" i="27" l="1"/>
  <c r="E25" i="25"/>
  <c r="C29" i="28"/>
  <c r="C22" i="28"/>
  <c r="C21" i="28"/>
  <c r="C20" i="28"/>
  <c r="C16" i="28" l="1"/>
  <c r="C15" i="28"/>
  <c r="C14" i="28"/>
  <c r="C11" i="28"/>
  <c r="C10" i="28"/>
  <c r="C9" i="28"/>
  <c r="C8" i="28"/>
  <c r="C6" i="28"/>
  <c r="C12" i="28" l="1"/>
  <c r="C24" i="28" s="1"/>
  <c r="B48" i="27" l="1"/>
  <c r="B47" i="27"/>
  <c r="E23" i="27"/>
  <c r="E22" i="27"/>
  <c r="E26" i="27" s="1"/>
  <c r="B49" i="27" l="1"/>
  <c r="D23" i="28"/>
  <c r="B42" i="25"/>
  <c r="E29" i="26" l="1"/>
  <c r="E22" i="26" l="1"/>
  <c r="E23" i="26"/>
  <c r="B51" i="26"/>
  <c r="B50" i="26"/>
  <c r="B47" i="25"/>
  <c r="B46" i="25"/>
  <c r="E23" i="25"/>
  <c r="E22" i="25"/>
  <c r="B48" i="25" s="1"/>
  <c r="B52" i="26" l="1"/>
  <c r="B47" i="24"/>
  <c r="B46" i="24"/>
  <c r="E23" i="24" l="1"/>
  <c r="E22" i="24"/>
  <c r="E25" i="24" l="1"/>
  <c r="B48" i="24" l="1"/>
  <c r="B49" i="24" s="1"/>
  <c r="B49" i="25" s="1"/>
  <c r="B46" i="26" s="1"/>
  <c r="B53" i="26" s="1"/>
  <c r="B43" i="27" s="1"/>
  <c r="B50" i="27" s="1"/>
</calcChain>
</file>

<file path=xl/sharedStrings.xml><?xml version="1.0" encoding="utf-8"?>
<sst xmlns="http://schemas.openxmlformats.org/spreadsheetml/2006/main" count="270" uniqueCount="98">
  <si>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</si>
  <si>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</si>
  <si>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</si>
  <si>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</si>
  <si>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</si>
  <si>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</si>
  <si>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</si>
  <si>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</si>
  <si>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</si>
  <si>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</si>
  <si>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</si>
  <si>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</si>
  <si>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</si>
  <si>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</si>
  <si>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</si>
  <si>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</si>
  <si>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</si>
  <si>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</si>
  <si>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</si>
  <si>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</si>
  <si>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</si>
  <si>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</si>
  <si>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постоянно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</si>
  <si>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</si>
  <si>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Стоимость материалов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</si>
  <si>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</si>
  <si>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</si>
  <si>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</si>
  <si>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</si>
  <si>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</si>
  <si>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</si>
  <si>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г. Россошь, ул. Алексеева, д. 1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</si>
  <si>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 Алексеева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</si>
  <si>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№83  от   01.11.2016 г.</t>
    </r>
  </si>
  <si>
    <t xml:space="preserve">определена приложением № 9 к договору </t>
  </si>
  <si>
    <t>Расходы по содержанию и тек. ремонту</t>
  </si>
  <si>
    <t>Площадь квартир - 1637,9м2</t>
  </si>
  <si>
    <t xml:space="preserve">Общехозяйственные расходы </t>
  </si>
  <si>
    <t>Остаток на начало  квартала</t>
  </si>
  <si>
    <t>Оплачено за размещение оборудования в МОП интернет ТТК</t>
  </si>
  <si>
    <t xml:space="preserve">Услуги по содержанию многоквартирного дома </t>
  </si>
  <si>
    <t xml:space="preserve">Оплачено по нежилым помещениям Гулый Г.Н. </t>
  </si>
  <si>
    <t xml:space="preserve">Оплачено за размещение оборудования в МОП интернет Ростелеком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</si>
  <si>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Барановой Ольги Владимировны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</si>
  <si>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№б/н от 15.05.2019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</si>
  <si>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МКД Баранова О.В.</t>
    </r>
  </si>
  <si>
    <t>1 квартал</t>
  </si>
  <si>
    <t>"31" 03 2023 г.</t>
  </si>
  <si>
    <t>за 1 квартал 2023 года</t>
  </si>
  <si>
    <t>Предъявлено населению 51376,11</t>
  </si>
  <si>
    <t xml:space="preserve">           2. Всего за период с "01" 01 2023 г. по "31" 03 2023 г. выполнено работ (оказано услуг) на общую сумму сорок восемь тысяч восемьсот сорок два рубля 18 копеек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</si>
  <si>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</si>
  <si>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</si>
  <si>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"30" 09 2023 г.</t>
  </si>
  <si>
    <t>за 3 квартал 2023 года</t>
  </si>
  <si>
    <t>за 2 квартал 2023 года</t>
  </si>
  <si>
    <t>"30" 06 2023 г.</t>
  </si>
  <si>
    <t>2 квартал</t>
  </si>
  <si>
    <t>3 квартал</t>
  </si>
  <si>
    <t xml:space="preserve">           2. Всего за период с "01" 04 2023 г. по "30" 06 2023 г. выполнено работ (оказано услуг) на общую сумму сорок восемь тысяч девятьсот шестьдесят семь рублей 42 копейки</t>
  </si>
  <si>
    <t>окраска забора (смета)</t>
  </si>
  <si>
    <t>ремонт забора (смета)</t>
  </si>
  <si>
    <t>ремонт бордюров ( смета)</t>
  </si>
  <si>
    <t xml:space="preserve">сентябрь </t>
  </si>
  <si>
    <t xml:space="preserve">           2. Всего за период с "01" 07 2023 г. по "30" 09 2023 г. выполнено работ (оказано услуг) на общую сумму девяносто одна тысяча двести двадцать пять рублей 99 копеек</t>
  </si>
  <si>
    <t>Предъявлено населению 57482,25</t>
  </si>
  <si>
    <t>за 4 квартал 2023 года</t>
  </si>
  <si>
    <t>"31" 12 2023 г.</t>
  </si>
  <si>
    <t>4 квартал</t>
  </si>
  <si>
    <t>ОТЧЕТ</t>
  </si>
  <si>
    <t>О ВЫПОЛНЕННЫХ РАБОТАХ И ДВИЖЕНИИ  СРЕДСТВ</t>
  </si>
  <si>
    <t>по ж.д. ул.Алексеева,д.1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</si>
  <si>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</si>
  <si>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</si>
  <si>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</si>
  <si>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</si>
  <si>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</si>
  <si>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</si>
  <si>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</si>
  <si>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</si>
  <si>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01.01.2023</t>
  </si>
  <si>
    <t>Справочно:</t>
  </si>
  <si>
    <t>Прирост (+) / уменьшение (-) задолженности за год</t>
  </si>
  <si>
    <t xml:space="preserve">Получил: </t>
  </si>
  <si>
    <t>_____________________________________________</t>
  </si>
  <si>
    <t>НА ЛИЦЕВОМ СЧЕТЕ  за  период  с 01.01.2023 г. по 31.12.2023 г.</t>
  </si>
  <si>
    <t>Начислено всего 217716,72</t>
  </si>
  <si>
    <t>Непредвиденные работы 0 ч/ч</t>
  </si>
  <si>
    <t>Задолженность населения по оплате на 01.01.2023 г.</t>
  </si>
  <si>
    <t>Задолженность населения по оплате на 01.01.2024г.</t>
  </si>
  <si>
    <t xml:space="preserve">           2. Всего за период с "01" 10 2023 г. по "31" 12 2023 г. выполнено работ (оказано услуг) на общую сумму пятьдесят семь тысяч восемьсот девяносто шесть рублей 36 копеек.</t>
  </si>
  <si>
    <t>Перечень предлагаемых работ на 2024 год.</t>
  </si>
  <si>
    <t>Предложение по структуре тарифа на 2024 год.</t>
  </si>
  <si>
    <t>в том числе:</t>
  </si>
  <si>
    <t xml:space="preserve">    * Окраска забора </t>
  </si>
  <si>
    <t xml:space="preserve">    * Ремонт забора </t>
  </si>
  <si>
    <t xml:space="preserve">    * Ремонт бордюров</t>
  </si>
  <si>
    <t>Отчет за 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</si>
</sst>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2" fillId="0" borderId="0"/>
    <xf numFmtId="0" fontId="14" fillId="0" borderId="0"/>
    <xf numFmtId="0" fontId="15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6" fillId="0" borderId="0" xfId="0" applyFont="1"/>
    <xf numFmtId="43" fontId="6" fillId="0" borderId="0" xfId="0" applyNumberFormat="1" applyFont="1" applyAlignment="1">
      <alignment horizontal="right"/>
    </xf>
    <xf numFmtId="164" fontId="6" fillId="0" borderId="0" xfId="1" applyNumberFormat="1" applyFont="1"/>
    <xf numFmtId="164" fontId="3" fillId="0" borderId="0" xfId="1" applyNumberFormat="1" applyFont="1"/>
    <xf numFmtId="0" fontId="11" fillId="0" borderId="0" xfId="0" applyFont="1"/>
    <xf numFmtId="0" fontId="3" fillId="2" borderId="0" xfId="0" applyFont="1" applyFill="1"/>
    <xf numFmtId="4" fontId="10" fillId="2" borderId="0" xfId="0" applyNumberFormat="1" applyFont="1" applyFill="1" applyAlignment="1"/>
    <xf numFmtId="43" fontId="3" fillId="0" borderId="0" xfId="0" applyNumberFormat="1" applyFont="1"/>
    <xf numFmtId="43" fontId="3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wrapText="1"/>
    </xf>
    <xf numFmtId="4" fontId="13" fillId="3" borderId="0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2" fillId="0" borderId="0" xfId="0" applyNumberFormat="1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16" fillId="0" borderId="0" xfId="0" applyFont="1" applyAlignment="1"/>
    <xf numFmtId="0" fontId="10" fillId="0" borderId="0" xfId="0" applyFont="1" applyAlignment="1"/>
    <xf numFmtId="0" fontId="10" fillId="0" borderId="0" xfId="0" applyFont="1"/>
    <xf numFmtId="49" fontId="10" fillId="0" borderId="1" xfId="0" applyNumberFormat="1" applyFont="1" applyBorder="1"/>
    <xf numFmtId="166" fontId="6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10" fillId="0" borderId="0" xfId="0" applyFont="1" applyAlignment="1">
      <alignment horizontal="left"/>
    </xf>
    <xf numFmtId="49" fontId="10" fillId="0" borderId="1" xfId="0" applyNumberFormat="1" applyFont="1" applyBorder="1" applyAlignment="1"/>
    <xf numFmtId="166" fontId="3" fillId="0" borderId="1" xfId="0" applyNumberFormat="1" applyFont="1" applyBorder="1" applyAlignment="1">
      <alignment horizontal="center"/>
    </xf>
    <xf numFmtId="164" fontId="3" fillId="0" borderId="0" xfId="1" applyNumberFormat="1" applyFont="1" applyBorder="1"/>
    <xf numFmtId="0" fontId="3" fillId="0" borderId="1" xfId="0" applyFont="1" applyBorder="1" applyAlignment="1">
      <alignment wrapText="1"/>
    </xf>
    <xf numFmtId="0" fontId="10" fillId="0" borderId="0" xfId="0" applyFont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4" fontId="10" fillId="0" borderId="0" xfId="0" applyNumberFormat="1" applyFont="1"/>
    <xf numFmtId="0" fontId="10" fillId="0" borderId="0" xfId="0" applyFont="1" applyBorder="1"/>
    <xf numFmtId="43" fontId="3" fillId="2" borderId="1" xfId="1" applyFont="1" applyFill="1" applyBorder="1" applyAlignment="1">
      <alignment horizontal="center"/>
    </xf>
    <xf numFmtId="43" fontId="0" fillId="0" borderId="0" xfId="0" applyNumberFormat="1"/>
    <xf numFmtId="49" fontId="10" fillId="0" borderId="4" xfId="0" applyNumberFormat="1" applyFont="1" applyBorder="1" applyAlignment="1">
      <alignment vertical="center" wrapText="1"/>
    </xf>
    <xf numFmtId="43" fontId="3" fillId="0" borderId="1" xfId="1" applyFont="1" applyBorder="1" applyAlignment="1">
      <alignment horizontal="center"/>
    </xf>
    <xf numFmtId="49" fontId="10" fillId="0" borderId="1" xfId="0" applyNumberFormat="1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left"/>
    </xf>
    <xf numFmtId="43" fontId="6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1" zoomScaleSheetLayoutView="100" workbookViewId="0">
      <selection activeCell="K43" sqref="K43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0.75" customHeight="1" x14ac:dyDescent="0.25">
      <c r="A2" s="69" t="s">
        <v>12</v>
      </c>
      <c r="B2" s="70"/>
      <c r="C2" s="70"/>
      <c r="D2" s="70"/>
      <c r="E2" s="70"/>
    </row>
    <row r="3" spans="1:5" ht="16.5" customHeight="1" x14ac:dyDescent="0.25">
      <c r="A3" s="71" t="s">
        <v>48</v>
      </c>
      <c r="B3" s="71"/>
      <c r="C3" s="71"/>
      <c r="D3" s="71"/>
      <c r="E3" s="71"/>
    </row>
    <row r="4" spans="1:5" ht="24" customHeight="1" x14ac:dyDescent="0.25">
      <c r="A4" s="9" t="s">
        <v>13</v>
      </c>
      <c r="B4" s="3"/>
      <c r="C4" s="3"/>
      <c r="D4" s="76" t="s">
        <v>47</v>
      </c>
      <c r="E4" s="76"/>
    </row>
    <row r="5" spans="1:5" x14ac:dyDescent="0.25">
      <c r="A5" s="31"/>
      <c r="B5" s="3"/>
      <c r="C5" s="3"/>
      <c r="D5" s="3"/>
      <c r="E5" s="3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3" t="s">
        <v>31</v>
      </c>
      <c r="B7" s="73"/>
      <c r="C7" s="73"/>
      <c r="D7" s="73"/>
      <c r="E7" s="73"/>
    </row>
    <row r="8" spans="1:5" ht="18.75" customHeight="1" x14ac:dyDescent="0.25">
      <c r="A8" s="66" t="s">
        <v>1</v>
      </c>
      <c r="B8" s="66"/>
      <c r="C8" s="66"/>
      <c r="D8" s="66"/>
      <c r="E8" s="66"/>
    </row>
    <row r="9" spans="1:5" ht="14.25" customHeight="1" x14ac:dyDescent="0.25">
      <c r="A9" s="72" t="s">
        <v>43</v>
      </c>
      <c r="B9" s="72"/>
      <c r="C9" s="72"/>
      <c r="D9" s="72"/>
      <c r="E9" s="72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0.75" customHeight="1" x14ac:dyDescent="0.25">
      <c r="A11" s="72" t="s">
        <v>44</v>
      </c>
      <c r="B11" s="72"/>
      <c r="C11" s="72"/>
      <c r="D11" s="72"/>
      <c r="E11" s="72"/>
    </row>
    <row r="12" spans="1:5" ht="14.25" customHeight="1" x14ac:dyDescent="0.25">
      <c r="A12" s="66" t="s">
        <v>15</v>
      </c>
      <c r="B12" s="67"/>
      <c r="C12" s="67"/>
      <c r="D12" s="67"/>
      <c r="E12" s="67"/>
    </row>
    <row r="13" spans="1:5" ht="15" customHeight="1" x14ac:dyDescent="0.25">
      <c r="A13" s="72" t="s">
        <v>23</v>
      </c>
      <c r="B13" s="72"/>
      <c r="C13" s="72"/>
      <c r="D13" s="72"/>
      <c r="E13" s="72"/>
    </row>
    <row r="14" spans="1:5" ht="15.75" customHeight="1" x14ac:dyDescent="0.25">
      <c r="A14" s="66" t="s">
        <v>2</v>
      </c>
      <c r="B14" s="67"/>
      <c r="C14" s="67"/>
      <c r="D14" s="67"/>
      <c r="E14" s="67"/>
    </row>
    <row r="15" spans="1:5" ht="17.25" customHeight="1" x14ac:dyDescent="0.25">
      <c r="A15" s="72" t="s">
        <v>51</v>
      </c>
      <c r="B15" s="72"/>
      <c r="C15" s="72"/>
      <c r="D15" s="72"/>
      <c r="E15" s="72"/>
    </row>
    <row r="16" spans="1:5" ht="16.5" customHeight="1" x14ac:dyDescent="0.25">
      <c r="A16" s="66" t="s">
        <v>16</v>
      </c>
      <c r="B16" s="67"/>
      <c r="C16" s="67"/>
      <c r="D16" s="67"/>
      <c r="E16" s="67"/>
    </row>
    <row r="17" spans="1:8" ht="31.1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33</v>
      </c>
      <c r="B18" s="72"/>
      <c r="C18" s="72"/>
      <c r="D18" s="72"/>
      <c r="E18" s="72"/>
    </row>
    <row r="19" spans="1:8" ht="36.75" customHeight="1" x14ac:dyDescent="0.25">
      <c r="A19" s="78" t="s">
        <v>32</v>
      </c>
      <c r="B19" s="78"/>
      <c r="C19" s="78"/>
      <c r="D19" s="78"/>
      <c r="E19" s="78"/>
    </row>
    <row r="20" spans="1:8" x14ac:dyDescent="0.25">
      <c r="A20" s="78"/>
      <c r="B20" s="78"/>
      <c r="C20" s="78"/>
      <c r="D20" s="78"/>
      <c r="E20" s="78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3" t="s">
        <v>40</v>
      </c>
      <c r="B22" s="8" t="s">
        <v>34</v>
      </c>
      <c r="C22" s="2" t="s">
        <v>4</v>
      </c>
      <c r="D22" s="2">
        <v>6.04</v>
      </c>
      <c r="E22" s="7">
        <f>D22*F20*G20</f>
        <v>29678.748000000003</v>
      </c>
    </row>
    <row r="23" spans="1:8" ht="18" customHeight="1" x14ac:dyDescent="0.25">
      <c r="A23" s="6" t="s">
        <v>37</v>
      </c>
      <c r="B23" s="8" t="s">
        <v>22</v>
      </c>
      <c r="C23" s="2" t="s">
        <v>4</v>
      </c>
      <c r="D23" s="2">
        <v>3.9</v>
      </c>
      <c r="E23" s="7">
        <f>D23*F20*G20</f>
        <v>19163.43</v>
      </c>
      <c r="G23" s="21"/>
    </row>
    <row r="24" spans="1:8" s="19" customFormat="1" ht="15.75" x14ac:dyDescent="0.25">
      <c r="A24" s="24" t="s">
        <v>24</v>
      </c>
      <c r="B24" s="25" t="s">
        <v>46</v>
      </c>
      <c r="C24" s="26" t="s">
        <v>25</v>
      </c>
      <c r="D24" s="26"/>
      <c r="E24" s="22"/>
      <c r="H24" s="20"/>
    </row>
    <row r="25" spans="1:8" s="19" customFormat="1" ht="15.75" x14ac:dyDescent="0.25">
      <c r="A25" s="10" t="s">
        <v>26</v>
      </c>
      <c r="B25" s="11"/>
      <c r="C25" s="12"/>
      <c r="D25" s="12"/>
      <c r="E25" s="13">
        <f>SUM(E22:E24)</f>
        <v>48842.178</v>
      </c>
      <c r="H25" s="20"/>
    </row>
    <row r="26" spans="1:8" s="19" customFormat="1" ht="13.15" customHeight="1" x14ac:dyDescent="0.25">
      <c r="A26" s="1"/>
      <c r="B26" s="1"/>
      <c r="C26" s="1"/>
      <c r="D26" s="1"/>
      <c r="E26" s="1"/>
      <c r="H26" s="20"/>
    </row>
    <row r="27" spans="1:8" s="14" customFormat="1" ht="30.6" customHeight="1" x14ac:dyDescent="0.25">
      <c r="A27" s="79" t="s">
        <v>50</v>
      </c>
      <c r="B27" s="79"/>
      <c r="C27" s="79"/>
      <c r="D27" s="79"/>
      <c r="E27" s="79"/>
      <c r="H27" s="15"/>
    </row>
    <row r="28" spans="1:8" ht="29.45" customHeight="1" x14ac:dyDescent="0.25">
      <c r="A28" s="72" t="s">
        <v>21</v>
      </c>
      <c r="B28" s="72"/>
      <c r="C28" s="72"/>
      <c r="D28" s="72"/>
      <c r="E28" s="72"/>
    </row>
    <row r="29" spans="1:8" ht="22.15" customHeight="1" x14ac:dyDescent="0.25">
      <c r="A29" s="72" t="s">
        <v>20</v>
      </c>
      <c r="B29" s="72"/>
      <c r="C29" s="72"/>
      <c r="D29" s="72"/>
      <c r="E29" s="72"/>
    </row>
    <row r="30" spans="1:8" ht="30" customHeight="1" x14ac:dyDescent="0.25">
      <c r="A30" s="72" t="s">
        <v>27</v>
      </c>
      <c r="B30" s="72"/>
      <c r="C30" s="72"/>
      <c r="D30" s="72"/>
      <c r="E30" s="72"/>
    </row>
    <row r="31" spans="1:8" x14ac:dyDescent="0.25">
      <c r="A31" s="72" t="s">
        <v>18</v>
      </c>
      <c r="B31" s="72"/>
      <c r="C31" s="72"/>
      <c r="D31" s="72"/>
      <c r="E31" s="72"/>
    </row>
    <row r="32" spans="1:8" ht="31.5" customHeight="1" x14ac:dyDescent="0.25">
      <c r="A32" s="77" t="s">
        <v>5</v>
      </c>
      <c r="B32" s="77"/>
      <c r="C32" s="77"/>
      <c r="D32" s="77"/>
      <c r="E32" s="77"/>
    </row>
    <row r="33" spans="1:5" x14ac:dyDescent="0.25">
      <c r="A33" s="72" t="s">
        <v>18</v>
      </c>
      <c r="B33" s="72"/>
      <c r="C33" s="72"/>
      <c r="D33" s="72"/>
      <c r="E33" s="72"/>
    </row>
    <row r="34" spans="1:5" x14ac:dyDescent="0.25">
      <c r="A34" s="80" t="s">
        <v>52</v>
      </c>
      <c r="B34" s="80"/>
      <c r="C34" s="80"/>
      <c r="D34" s="80"/>
      <c r="E34" s="4"/>
    </row>
    <row r="35" spans="1:5" x14ac:dyDescent="0.25">
      <c r="B35" s="81" t="s">
        <v>19</v>
      </c>
      <c r="C35" s="81"/>
      <c r="D35" s="81"/>
      <c r="E35" s="5" t="s">
        <v>6</v>
      </c>
    </row>
    <row r="36" spans="1:5" ht="15" customHeight="1" x14ac:dyDescent="0.25">
      <c r="A36" s="30"/>
      <c r="B36" s="30"/>
      <c r="C36" s="30"/>
      <c r="D36" s="30"/>
      <c r="E36" s="30"/>
    </row>
    <row r="37" spans="1:5" x14ac:dyDescent="0.25">
      <c r="A37" s="82" t="s">
        <v>45</v>
      </c>
      <c r="B37" s="82"/>
      <c r="C37" s="82"/>
      <c r="D37" s="82"/>
      <c r="E37" s="82"/>
    </row>
    <row r="38" spans="1:5" x14ac:dyDescent="0.25">
      <c r="B38" s="81" t="s">
        <v>19</v>
      </c>
      <c r="C38" s="81"/>
      <c r="D38" s="81"/>
      <c r="E38" s="5" t="s">
        <v>6</v>
      </c>
    </row>
    <row r="40" spans="1:5" x14ac:dyDescent="0.25">
      <c r="A40" s="1" t="s">
        <v>36</v>
      </c>
    </row>
    <row r="41" spans="1:5" x14ac:dyDescent="0.25">
      <c r="A41" s="14" t="s">
        <v>28</v>
      </c>
    </row>
    <row r="42" spans="1:5" x14ac:dyDescent="0.25">
      <c r="A42" s="1" t="s">
        <v>38</v>
      </c>
      <c r="B42" s="29">
        <v>42214.14</v>
      </c>
    </row>
    <row r="43" spans="1:5" ht="18" customHeight="1" x14ac:dyDescent="0.25">
      <c r="A43" s="32" t="s">
        <v>49</v>
      </c>
      <c r="B43" s="17"/>
    </row>
    <row r="44" spans="1:5" x14ac:dyDescent="0.25">
      <c r="A44" s="1" t="s">
        <v>29</v>
      </c>
      <c r="B44" s="17">
        <v>55329.91</v>
      </c>
    </row>
    <row r="45" spans="1:5" ht="30" x14ac:dyDescent="0.25">
      <c r="A45" s="32" t="s">
        <v>41</v>
      </c>
      <c r="B45" s="17">
        <v>1436.88</v>
      </c>
    </row>
    <row r="46" spans="1:5" ht="45" x14ac:dyDescent="0.25">
      <c r="A46" s="28" t="s">
        <v>42</v>
      </c>
      <c r="B46" s="17">
        <f>150*3</f>
        <v>450</v>
      </c>
    </row>
    <row r="47" spans="1:5" ht="45" x14ac:dyDescent="0.25">
      <c r="A47" s="28" t="s">
        <v>39</v>
      </c>
      <c r="B47" s="17">
        <f>3*330</f>
        <v>990</v>
      </c>
    </row>
    <row r="48" spans="1:5" ht="30" x14ac:dyDescent="0.25">
      <c r="A48" s="32" t="s">
        <v>35</v>
      </c>
      <c r="B48" s="17">
        <f>E25</f>
        <v>48842.178</v>
      </c>
    </row>
    <row r="49" spans="1:2" x14ac:dyDescent="0.25">
      <c r="A49" s="18" t="s">
        <v>30</v>
      </c>
      <c r="B49" s="16">
        <f>B42+B44+B47+B45+B46-B48</f>
        <v>51578.752000000008</v>
      </c>
    </row>
    <row r="50" spans="1:2" x14ac:dyDescent="0.25">
      <c r="B50" s="27"/>
    </row>
  </sheetData>
  <mergeCells count="30">
    <mergeCell ref="A33:E33"/>
    <mergeCell ref="A34:D34"/>
    <mergeCell ref="B35:D35"/>
    <mergeCell ref="A37:E37"/>
    <mergeCell ref="B38:D38"/>
    <mergeCell ref="A32:E32"/>
    <mergeCell ref="A15:E15"/>
    <mergeCell ref="A16:E16"/>
    <mergeCell ref="A17:E17"/>
    <mergeCell ref="A18:E18"/>
    <mergeCell ref="A19:E19"/>
    <mergeCell ref="A20:E20"/>
    <mergeCell ref="A27:E27"/>
    <mergeCell ref="A28:E28"/>
    <mergeCell ref="A29:E29"/>
    <mergeCell ref="A30:E30"/>
    <mergeCell ref="A31:E31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0" zoomScaleSheetLayoutView="100" workbookViewId="0">
      <selection activeCell="E26" sqref="E26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0.75" customHeight="1" x14ac:dyDescent="0.25">
      <c r="A2" s="69" t="s">
        <v>12</v>
      </c>
      <c r="B2" s="70"/>
      <c r="C2" s="70"/>
      <c r="D2" s="70"/>
      <c r="E2" s="70"/>
    </row>
    <row r="3" spans="1:5" ht="16.5" customHeight="1" x14ac:dyDescent="0.25">
      <c r="A3" s="71" t="s">
        <v>55</v>
      </c>
      <c r="B3" s="71"/>
      <c r="C3" s="71"/>
      <c r="D3" s="71"/>
      <c r="E3" s="71"/>
    </row>
    <row r="4" spans="1:5" ht="24" customHeight="1" x14ac:dyDescent="0.25">
      <c r="A4" s="9" t="s">
        <v>13</v>
      </c>
      <c r="B4" s="3"/>
      <c r="C4" s="3"/>
      <c r="D4" s="76" t="s">
        <v>56</v>
      </c>
      <c r="E4" s="76"/>
    </row>
    <row r="5" spans="1:5" x14ac:dyDescent="0.25">
      <c r="A5" s="34"/>
      <c r="B5" s="3"/>
      <c r="C5" s="3"/>
      <c r="D5" s="3"/>
      <c r="E5" s="3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3" t="s">
        <v>31</v>
      </c>
      <c r="B7" s="73"/>
      <c r="C7" s="73"/>
      <c r="D7" s="73"/>
      <c r="E7" s="73"/>
    </row>
    <row r="8" spans="1:5" ht="18.75" customHeight="1" x14ac:dyDescent="0.25">
      <c r="A8" s="66" t="s">
        <v>1</v>
      </c>
      <c r="B8" s="66"/>
      <c r="C8" s="66"/>
      <c r="D8" s="66"/>
      <c r="E8" s="66"/>
    </row>
    <row r="9" spans="1:5" ht="14.25" customHeight="1" x14ac:dyDescent="0.25">
      <c r="A9" s="72" t="s">
        <v>43</v>
      </c>
      <c r="B9" s="72"/>
      <c r="C9" s="72"/>
      <c r="D9" s="72"/>
      <c r="E9" s="72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0.75" customHeight="1" x14ac:dyDescent="0.25">
      <c r="A11" s="72" t="s">
        <v>44</v>
      </c>
      <c r="B11" s="72"/>
      <c r="C11" s="72"/>
      <c r="D11" s="72"/>
      <c r="E11" s="72"/>
    </row>
    <row r="12" spans="1:5" ht="14.25" customHeight="1" x14ac:dyDescent="0.25">
      <c r="A12" s="66" t="s">
        <v>15</v>
      </c>
      <c r="B12" s="67"/>
      <c r="C12" s="67"/>
      <c r="D12" s="67"/>
      <c r="E12" s="67"/>
    </row>
    <row r="13" spans="1:5" ht="15" customHeight="1" x14ac:dyDescent="0.25">
      <c r="A13" s="72" t="s">
        <v>23</v>
      </c>
      <c r="B13" s="72"/>
      <c r="C13" s="72"/>
      <c r="D13" s="72"/>
      <c r="E13" s="72"/>
    </row>
    <row r="14" spans="1:5" ht="15.75" customHeight="1" x14ac:dyDescent="0.25">
      <c r="A14" s="66" t="s">
        <v>2</v>
      </c>
      <c r="B14" s="67"/>
      <c r="C14" s="67"/>
      <c r="D14" s="67"/>
      <c r="E14" s="67"/>
    </row>
    <row r="15" spans="1:5" ht="17.25" customHeight="1" x14ac:dyDescent="0.25">
      <c r="A15" s="72" t="s">
        <v>51</v>
      </c>
      <c r="B15" s="72"/>
      <c r="C15" s="72"/>
      <c r="D15" s="72"/>
      <c r="E15" s="72"/>
    </row>
    <row r="16" spans="1:5" ht="16.5" customHeight="1" x14ac:dyDescent="0.25">
      <c r="A16" s="66" t="s">
        <v>16</v>
      </c>
      <c r="B16" s="67"/>
      <c r="C16" s="67"/>
      <c r="D16" s="67"/>
      <c r="E16" s="67"/>
    </row>
    <row r="17" spans="1:8" ht="31.1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33</v>
      </c>
      <c r="B18" s="72"/>
      <c r="C18" s="72"/>
      <c r="D18" s="72"/>
      <c r="E18" s="72"/>
    </row>
    <row r="19" spans="1:8" ht="36.75" customHeight="1" x14ac:dyDescent="0.25">
      <c r="A19" s="78" t="s">
        <v>32</v>
      </c>
      <c r="B19" s="78"/>
      <c r="C19" s="78"/>
      <c r="D19" s="78"/>
      <c r="E19" s="78"/>
    </row>
    <row r="20" spans="1:8" x14ac:dyDescent="0.25">
      <c r="A20" s="78"/>
      <c r="B20" s="78"/>
      <c r="C20" s="78"/>
      <c r="D20" s="78"/>
      <c r="E20" s="78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3" t="s">
        <v>40</v>
      </c>
      <c r="B22" s="8" t="s">
        <v>34</v>
      </c>
      <c r="C22" s="2" t="s">
        <v>4</v>
      </c>
      <c r="D22" s="2">
        <v>6.04</v>
      </c>
      <c r="E22" s="7">
        <f>D22*F20*G20</f>
        <v>29678.748000000003</v>
      </c>
    </row>
    <row r="23" spans="1:8" ht="18" customHeight="1" x14ac:dyDescent="0.25">
      <c r="A23" s="6" t="s">
        <v>37</v>
      </c>
      <c r="B23" s="8" t="s">
        <v>22</v>
      </c>
      <c r="C23" s="2" t="s">
        <v>4</v>
      </c>
      <c r="D23" s="2">
        <v>3.9</v>
      </c>
      <c r="E23" s="7">
        <f>D23*F20*G20</f>
        <v>19163.43</v>
      </c>
      <c r="G23" s="21"/>
    </row>
    <row r="24" spans="1:8" s="19" customFormat="1" ht="15.75" x14ac:dyDescent="0.25">
      <c r="A24" s="24" t="s">
        <v>24</v>
      </c>
      <c r="B24" s="25" t="s">
        <v>57</v>
      </c>
      <c r="C24" s="26" t="s">
        <v>25</v>
      </c>
      <c r="D24" s="26"/>
      <c r="E24" s="22">
        <v>125.24</v>
      </c>
      <c r="H24" s="20"/>
    </row>
    <row r="25" spans="1:8" s="19" customFormat="1" ht="15.75" x14ac:dyDescent="0.25">
      <c r="A25" s="10" t="s">
        <v>26</v>
      </c>
      <c r="B25" s="11"/>
      <c r="C25" s="12"/>
      <c r="D25" s="12"/>
      <c r="E25" s="13">
        <f>SUM(E22:E24)</f>
        <v>48967.417999999998</v>
      </c>
      <c r="H25" s="20"/>
    </row>
    <row r="26" spans="1:8" s="19" customFormat="1" ht="13.15" customHeight="1" x14ac:dyDescent="0.25">
      <c r="A26" s="1"/>
      <c r="B26" s="1"/>
      <c r="C26" s="1"/>
      <c r="D26" s="1"/>
      <c r="E26" s="1"/>
      <c r="H26" s="20"/>
    </row>
    <row r="27" spans="1:8" s="14" customFormat="1" ht="30.6" customHeight="1" x14ac:dyDescent="0.25">
      <c r="A27" s="79" t="s">
        <v>59</v>
      </c>
      <c r="B27" s="79"/>
      <c r="C27" s="79"/>
      <c r="D27" s="79"/>
      <c r="E27" s="79"/>
      <c r="H27" s="15"/>
    </row>
    <row r="28" spans="1:8" ht="29.45" customHeight="1" x14ac:dyDescent="0.25">
      <c r="A28" s="72" t="s">
        <v>21</v>
      </c>
      <c r="B28" s="72"/>
      <c r="C28" s="72"/>
      <c r="D28" s="72"/>
      <c r="E28" s="72"/>
    </row>
    <row r="29" spans="1:8" ht="22.15" customHeight="1" x14ac:dyDescent="0.25">
      <c r="A29" s="72" t="s">
        <v>20</v>
      </c>
      <c r="B29" s="72"/>
      <c r="C29" s="72"/>
      <c r="D29" s="72"/>
      <c r="E29" s="72"/>
    </row>
    <row r="30" spans="1:8" ht="30" customHeight="1" x14ac:dyDescent="0.25">
      <c r="A30" s="72" t="s">
        <v>27</v>
      </c>
      <c r="B30" s="72"/>
      <c r="C30" s="72"/>
      <c r="D30" s="72"/>
      <c r="E30" s="72"/>
    </row>
    <row r="31" spans="1:8" x14ac:dyDescent="0.25">
      <c r="A31" s="72" t="s">
        <v>18</v>
      </c>
      <c r="B31" s="72"/>
      <c r="C31" s="72"/>
      <c r="D31" s="72"/>
      <c r="E31" s="72"/>
    </row>
    <row r="32" spans="1:8" ht="31.5" customHeight="1" x14ac:dyDescent="0.25">
      <c r="A32" s="77" t="s">
        <v>5</v>
      </c>
      <c r="B32" s="77"/>
      <c r="C32" s="77"/>
      <c r="D32" s="77"/>
      <c r="E32" s="77"/>
    </row>
    <row r="33" spans="1:5" x14ac:dyDescent="0.25">
      <c r="A33" s="72" t="s">
        <v>18</v>
      </c>
      <c r="B33" s="72"/>
      <c r="C33" s="72"/>
      <c r="D33" s="72"/>
      <c r="E33" s="72"/>
    </row>
    <row r="34" spans="1:5" x14ac:dyDescent="0.25">
      <c r="A34" s="80" t="s">
        <v>52</v>
      </c>
      <c r="B34" s="80"/>
      <c r="C34" s="80"/>
      <c r="D34" s="80"/>
      <c r="E34" s="4"/>
    </row>
    <row r="35" spans="1:5" x14ac:dyDescent="0.25">
      <c r="B35" s="81" t="s">
        <v>19</v>
      </c>
      <c r="C35" s="81"/>
      <c r="D35" s="81"/>
      <c r="E35" s="5" t="s">
        <v>6</v>
      </c>
    </row>
    <row r="36" spans="1:5" ht="15" customHeight="1" x14ac:dyDescent="0.25">
      <c r="A36" s="33"/>
      <c r="B36" s="33"/>
      <c r="C36" s="33"/>
      <c r="D36" s="33"/>
      <c r="E36" s="33"/>
    </row>
    <row r="37" spans="1:5" x14ac:dyDescent="0.25">
      <c r="A37" s="82" t="s">
        <v>45</v>
      </c>
      <c r="B37" s="82"/>
      <c r="C37" s="82"/>
      <c r="D37" s="82"/>
      <c r="E37" s="82"/>
    </row>
    <row r="38" spans="1:5" x14ac:dyDescent="0.25">
      <c r="B38" s="81" t="s">
        <v>19</v>
      </c>
      <c r="C38" s="81"/>
      <c r="D38" s="81"/>
      <c r="E38" s="5" t="s">
        <v>6</v>
      </c>
    </row>
    <row r="40" spans="1:5" x14ac:dyDescent="0.25">
      <c r="A40" s="1" t="s">
        <v>36</v>
      </c>
    </row>
    <row r="41" spans="1:5" x14ac:dyDescent="0.25">
      <c r="A41" s="14" t="s">
        <v>28</v>
      </c>
    </row>
    <row r="42" spans="1:5" x14ac:dyDescent="0.25">
      <c r="A42" s="1" t="s">
        <v>38</v>
      </c>
      <c r="B42" s="29">
        <f>'1кв'!B49</f>
        <v>51578.752000000008</v>
      </c>
    </row>
    <row r="43" spans="1:5" ht="18" customHeight="1" x14ac:dyDescent="0.25">
      <c r="A43" s="35" t="s">
        <v>49</v>
      </c>
      <c r="B43" s="17"/>
    </row>
    <row r="44" spans="1:5" x14ac:dyDescent="0.25">
      <c r="A44" s="1" t="s">
        <v>29</v>
      </c>
      <c r="B44" s="17">
        <v>51763.66</v>
      </c>
    </row>
    <row r="45" spans="1:5" ht="30" x14ac:dyDescent="0.25">
      <c r="A45" s="35" t="s">
        <v>41</v>
      </c>
      <c r="B45" s="17">
        <v>1436.88</v>
      </c>
    </row>
    <row r="46" spans="1:5" ht="45" x14ac:dyDescent="0.25">
      <c r="A46" s="28" t="s">
        <v>42</v>
      </c>
      <c r="B46" s="17">
        <f>150*3</f>
        <v>450</v>
      </c>
    </row>
    <row r="47" spans="1:5" ht="45" x14ac:dyDescent="0.25">
      <c r="A47" s="28" t="s">
        <v>39</v>
      </c>
      <c r="B47" s="17">
        <f>3*330</f>
        <v>990</v>
      </c>
    </row>
    <row r="48" spans="1:5" ht="30" x14ac:dyDescent="0.25">
      <c r="A48" s="35" t="s">
        <v>35</v>
      </c>
      <c r="B48" s="17">
        <f>E25</f>
        <v>48967.417999999998</v>
      </c>
    </row>
    <row r="49" spans="1:2" x14ac:dyDescent="0.25">
      <c r="A49" s="18" t="s">
        <v>30</v>
      </c>
      <c r="B49" s="16">
        <f>B42+B44+B47+B45+B46-B48</f>
        <v>57251.874000000018</v>
      </c>
    </row>
    <row r="50" spans="1:2" x14ac:dyDescent="0.25">
      <c r="B50" s="36"/>
    </row>
  </sheetData>
  <mergeCells count="30">
    <mergeCell ref="B38:D38"/>
    <mergeCell ref="A20:E20"/>
    <mergeCell ref="A27:E27"/>
    <mergeCell ref="A28:E28"/>
    <mergeCell ref="A29:E29"/>
    <mergeCell ref="A30:E30"/>
    <mergeCell ref="A31:E31"/>
    <mergeCell ref="A32:E32"/>
    <mergeCell ref="A33:E33"/>
    <mergeCell ref="A34:D34"/>
    <mergeCell ref="B35:D35"/>
    <mergeCell ref="A37:E3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topLeftCell="A21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0.75" customHeight="1" x14ac:dyDescent="0.25">
      <c r="A2" s="69" t="s">
        <v>12</v>
      </c>
      <c r="B2" s="70"/>
      <c r="C2" s="70"/>
      <c r="D2" s="70"/>
      <c r="E2" s="70"/>
    </row>
    <row r="3" spans="1:5" ht="16.5" customHeight="1" x14ac:dyDescent="0.25">
      <c r="A3" s="71" t="s">
        <v>54</v>
      </c>
      <c r="B3" s="71"/>
      <c r="C3" s="71"/>
      <c r="D3" s="71"/>
      <c r="E3" s="71"/>
    </row>
    <row r="4" spans="1:5" ht="24" customHeight="1" x14ac:dyDescent="0.25">
      <c r="A4" s="9" t="s">
        <v>13</v>
      </c>
      <c r="B4" s="3"/>
      <c r="C4" s="3"/>
      <c r="D4" s="76" t="s">
        <v>53</v>
      </c>
      <c r="E4" s="76"/>
    </row>
    <row r="5" spans="1:5" x14ac:dyDescent="0.25">
      <c r="A5" s="34"/>
      <c r="B5" s="3"/>
      <c r="C5" s="3"/>
      <c r="D5" s="3"/>
      <c r="E5" s="3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3" t="s">
        <v>31</v>
      </c>
      <c r="B7" s="73"/>
      <c r="C7" s="73"/>
      <c r="D7" s="73"/>
      <c r="E7" s="73"/>
    </row>
    <row r="8" spans="1:5" ht="18.75" customHeight="1" x14ac:dyDescent="0.25">
      <c r="A8" s="66" t="s">
        <v>1</v>
      </c>
      <c r="B8" s="66"/>
      <c r="C8" s="66"/>
      <c r="D8" s="66"/>
      <c r="E8" s="66"/>
    </row>
    <row r="9" spans="1:5" ht="14.25" customHeight="1" x14ac:dyDescent="0.25">
      <c r="A9" s="72" t="s">
        <v>43</v>
      </c>
      <c r="B9" s="72"/>
      <c r="C9" s="72"/>
      <c r="D9" s="72"/>
      <c r="E9" s="72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0.75" customHeight="1" x14ac:dyDescent="0.25">
      <c r="A11" s="72" t="s">
        <v>44</v>
      </c>
      <c r="B11" s="72"/>
      <c r="C11" s="72"/>
      <c r="D11" s="72"/>
      <c r="E11" s="72"/>
    </row>
    <row r="12" spans="1:5" ht="14.25" customHeight="1" x14ac:dyDescent="0.25">
      <c r="A12" s="66" t="s">
        <v>15</v>
      </c>
      <c r="B12" s="67"/>
      <c r="C12" s="67"/>
      <c r="D12" s="67"/>
      <c r="E12" s="67"/>
    </row>
    <row r="13" spans="1:5" ht="15" customHeight="1" x14ac:dyDescent="0.25">
      <c r="A13" s="72" t="s">
        <v>23</v>
      </c>
      <c r="B13" s="72"/>
      <c r="C13" s="72"/>
      <c r="D13" s="72"/>
      <c r="E13" s="72"/>
    </row>
    <row r="14" spans="1:5" ht="15.75" customHeight="1" x14ac:dyDescent="0.25">
      <c r="A14" s="66" t="s">
        <v>2</v>
      </c>
      <c r="B14" s="67"/>
      <c r="C14" s="67"/>
      <c r="D14" s="67"/>
      <c r="E14" s="67"/>
    </row>
    <row r="15" spans="1:5" ht="17.25" customHeight="1" x14ac:dyDescent="0.25">
      <c r="A15" s="72" t="s">
        <v>51</v>
      </c>
      <c r="B15" s="72"/>
      <c r="C15" s="72"/>
      <c r="D15" s="72"/>
      <c r="E15" s="72"/>
    </row>
    <row r="16" spans="1:5" ht="16.5" customHeight="1" x14ac:dyDescent="0.25">
      <c r="A16" s="66" t="s">
        <v>16</v>
      </c>
      <c r="B16" s="67"/>
      <c r="C16" s="67"/>
      <c r="D16" s="67"/>
      <c r="E16" s="67"/>
    </row>
    <row r="17" spans="1:8" ht="31.1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33</v>
      </c>
      <c r="B18" s="72"/>
      <c r="C18" s="72"/>
      <c r="D18" s="72"/>
      <c r="E18" s="72"/>
    </row>
    <row r="19" spans="1:8" ht="36.75" customHeight="1" x14ac:dyDescent="0.25">
      <c r="A19" s="78" t="s">
        <v>32</v>
      </c>
      <c r="B19" s="78"/>
      <c r="C19" s="78"/>
      <c r="D19" s="78"/>
      <c r="E19" s="78"/>
    </row>
    <row r="20" spans="1:8" x14ac:dyDescent="0.25">
      <c r="A20" s="78"/>
      <c r="B20" s="78"/>
      <c r="C20" s="78"/>
      <c r="D20" s="78"/>
      <c r="E20" s="78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3" t="s">
        <v>40</v>
      </c>
      <c r="B22" s="8" t="s">
        <v>34</v>
      </c>
      <c r="C22" s="2" t="s">
        <v>4</v>
      </c>
      <c r="D22" s="2">
        <v>6.76</v>
      </c>
      <c r="E22" s="7">
        <f>D22*F20*G20</f>
        <v>33216.612000000001</v>
      </c>
    </row>
    <row r="23" spans="1:8" ht="18" customHeight="1" x14ac:dyDescent="0.25">
      <c r="A23" s="6" t="s">
        <v>37</v>
      </c>
      <c r="B23" s="8" t="s">
        <v>22</v>
      </c>
      <c r="C23" s="2" t="s">
        <v>4</v>
      </c>
      <c r="D23" s="2">
        <v>4.3600000000000003</v>
      </c>
      <c r="E23" s="7">
        <f>D23*F20*G20</f>
        <v>21423.732000000004</v>
      </c>
      <c r="G23" s="21"/>
    </row>
    <row r="24" spans="1:8" s="19" customFormat="1" ht="15.75" x14ac:dyDescent="0.25">
      <c r="A24" s="24" t="s">
        <v>24</v>
      </c>
      <c r="B24" s="25" t="s">
        <v>58</v>
      </c>
      <c r="C24" s="26" t="s">
        <v>25</v>
      </c>
      <c r="D24" s="26"/>
      <c r="E24" s="22">
        <v>2228.9</v>
      </c>
      <c r="H24" s="20"/>
    </row>
    <row r="25" spans="1:8" s="19" customFormat="1" ht="15.75" x14ac:dyDescent="0.25">
      <c r="A25" s="24" t="s">
        <v>60</v>
      </c>
      <c r="B25" s="25" t="s">
        <v>63</v>
      </c>
      <c r="C25" s="26" t="s">
        <v>25</v>
      </c>
      <c r="D25" s="26"/>
      <c r="E25" s="22">
        <v>17592.900000000001</v>
      </c>
      <c r="H25" s="20"/>
    </row>
    <row r="26" spans="1:8" s="19" customFormat="1" ht="15.75" x14ac:dyDescent="0.25">
      <c r="A26" s="24" t="s">
        <v>61</v>
      </c>
      <c r="B26" s="25" t="s">
        <v>63</v>
      </c>
      <c r="C26" s="26" t="s">
        <v>25</v>
      </c>
      <c r="D26" s="26"/>
      <c r="E26" s="22">
        <v>5901.05</v>
      </c>
      <c r="H26" s="20"/>
    </row>
    <row r="27" spans="1:8" s="19" customFormat="1" ht="15.75" x14ac:dyDescent="0.25">
      <c r="A27" s="24" t="s">
        <v>62</v>
      </c>
      <c r="B27" s="25" t="s">
        <v>63</v>
      </c>
      <c r="C27" s="26" t="s">
        <v>25</v>
      </c>
      <c r="D27" s="26"/>
      <c r="E27" s="22">
        <v>10862.8</v>
      </c>
      <c r="H27" s="20"/>
    </row>
    <row r="28" spans="1:8" s="19" customFormat="1" ht="15.75" x14ac:dyDescent="0.25">
      <c r="A28" s="24"/>
      <c r="B28" s="25"/>
      <c r="C28" s="26"/>
      <c r="D28" s="26"/>
      <c r="E28" s="22"/>
      <c r="H28" s="20"/>
    </row>
    <row r="29" spans="1:8" s="19" customFormat="1" ht="15.75" x14ac:dyDescent="0.25">
      <c r="A29" s="10" t="s">
        <v>26</v>
      </c>
      <c r="B29" s="11"/>
      <c r="C29" s="12"/>
      <c r="D29" s="12"/>
      <c r="E29" s="13">
        <f>SUM(E22:E28)</f>
        <v>91225.994000000006</v>
      </c>
      <c r="H29" s="20"/>
    </row>
    <row r="30" spans="1:8" s="19" customFormat="1" ht="13.15" customHeight="1" x14ac:dyDescent="0.25">
      <c r="A30" s="1"/>
      <c r="B30" s="1"/>
      <c r="C30" s="1"/>
      <c r="D30" s="1"/>
      <c r="E30" s="1"/>
      <c r="H30" s="20"/>
    </row>
    <row r="31" spans="1:8" s="14" customFormat="1" ht="30.6" customHeight="1" x14ac:dyDescent="0.25">
      <c r="A31" s="79" t="s">
        <v>64</v>
      </c>
      <c r="B31" s="79"/>
      <c r="C31" s="79"/>
      <c r="D31" s="79"/>
      <c r="E31" s="79"/>
      <c r="H31" s="15"/>
    </row>
    <row r="32" spans="1:8" ht="29.45" customHeight="1" x14ac:dyDescent="0.25">
      <c r="A32" s="72" t="s">
        <v>21</v>
      </c>
      <c r="B32" s="72"/>
      <c r="C32" s="72"/>
      <c r="D32" s="72"/>
      <c r="E32" s="72"/>
    </row>
    <row r="33" spans="1:5" ht="22.15" customHeight="1" x14ac:dyDescent="0.25">
      <c r="A33" s="72" t="s">
        <v>20</v>
      </c>
      <c r="B33" s="72"/>
      <c r="C33" s="72"/>
      <c r="D33" s="72"/>
      <c r="E33" s="72"/>
    </row>
    <row r="34" spans="1:5" ht="30" customHeight="1" x14ac:dyDescent="0.25">
      <c r="A34" s="72" t="s">
        <v>27</v>
      </c>
      <c r="B34" s="72"/>
      <c r="C34" s="72"/>
      <c r="D34" s="72"/>
      <c r="E34" s="72"/>
    </row>
    <row r="35" spans="1:5" x14ac:dyDescent="0.25">
      <c r="A35" s="72" t="s">
        <v>18</v>
      </c>
      <c r="B35" s="72"/>
      <c r="C35" s="72"/>
      <c r="D35" s="72"/>
      <c r="E35" s="72"/>
    </row>
    <row r="36" spans="1:5" ht="31.5" customHeight="1" x14ac:dyDescent="0.25">
      <c r="A36" s="77" t="s">
        <v>5</v>
      </c>
      <c r="B36" s="77"/>
      <c r="C36" s="77"/>
      <c r="D36" s="77"/>
      <c r="E36" s="77"/>
    </row>
    <row r="37" spans="1:5" x14ac:dyDescent="0.25">
      <c r="A37" s="72" t="s">
        <v>18</v>
      </c>
      <c r="B37" s="72"/>
      <c r="C37" s="72"/>
      <c r="D37" s="72"/>
      <c r="E37" s="72"/>
    </row>
    <row r="38" spans="1:5" x14ac:dyDescent="0.25">
      <c r="A38" s="80" t="s">
        <v>52</v>
      </c>
      <c r="B38" s="80"/>
      <c r="C38" s="80"/>
      <c r="D38" s="80"/>
      <c r="E38" s="4"/>
    </row>
    <row r="39" spans="1:5" x14ac:dyDescent="0.25">
      <c r="B39" s="81" t="s">
        <v>19</v>
      </c>
      <c r="C39" s="81"/>
      <c r="D39" s="81"/>
      <c r="E39" s="5" t="s">
        <v>6</v>
      </c>
    </row>
    <row r="40" spans="1:5" ht="15" customHeight="1" x14ac:dyDescent="0.25">
      <c r="A40" s="33"/>
      <c r="B40" s="33"/>
      <c r="C40" s="33"/>
      <c r="D40" s="33"/>
      <c r="E40" s="33"/>
    </row>
    <row r="41" spans="1:5" x14ac:dyDescent="0.25">
      <c r="A41" s="82" t="s">
        <v>45</v>
      </c>
      <c r="B41" s="82"/>
      <c r="C41" s="82"/>
      <c r="D41" s="82"/>
      <c r="E41" s="82"/>
    </row>
    <row r="42" spans="1:5" x14ac:dyDescent="0.25">
      <c r="B42" s="81" t="s">
        <v>19</v>
      </c>
      <c r="C42" s="81"/>
      <c r="D42" s="81"/>
      <c r="E42" s="5" t="s">
        <v>6</v>
      </c>
    </row>
    <row r="44" spans="1:5" x14ac:dyDescent="0.25">
      <c r="A44" s="1" t="s">
        <v>36</v>
      </c>
    </row>
    <row r="45" spans="1:5" x14ac:dyDescent="0.25">
      <c r="A45" s="14" t="s">
        <v>28</v>
      </c>
    </row>
    <row r="46" spans="1:5" x14ac:dyDescent="0.25">
      <c r="A46" s="1" t="s">
        <v>38</v>
      </c>
      <c r="B46" s="29">
        <f>'2кв'!B49</f>
        <v>57251.874000000018</v>
      </c>
    </row>
    <row r="47" spans="1:5" ht="18" customHeight="1" x14ac:dyDescent="0.25">
      <c r="A47" s="35" t="s">
        <v>65</v>
      </c>
      <c r="B47" s="17"/>
    </row>
    <row r="48" spans="1:5" x14ac:dyDescent="0.25">
      <c r="A48" s="1" t="s">
        <v>29</v>
      </c>
      <c r="B48" s="17">
        <v>56583.24</v>
      </c>
    </row>
    <row r="49" spans="1:2" ht="30" x14ac:dyDescent="0.25">
      <c r="A49" s="35" t="s">
        <v>41</v>
      </c>
      <c r="B49" s="17">
        <v>1630.94</v>
      </c>
    </row>
    <row r="50" spans="1:2" ht="45" x14ac:dyDescent="0.25">
      <c r="A50" s="28" t="s">
        <v>42</v>
      </c>
      <c r="B50" s="17">
        <f>150*3</f>
        <v>450</v>
      </c>
    </row>
    <row r="51" spans="1:2" ht="45" x14ac:dyDescent="0.25">
      <c r="A51" s="28" t="s">
        <v>39</v>
      </c>
      <c r="B51" s="17">
        <f>3*330</f>
        <v>990</v>
      </c>
    </row>
    <row r="52" spans="1:2" ht="30" x14ac:dyDescent="0.25">
      <c r="A52" s="35" t="s">
        <v>35</v>
      </c>
      <c r="B52" s="17">
        <f>E29</f>
        <v>91225.994000000006</v>
      </c>
    </row>
    <row r="53" spans="1:2" x14ac:dyDescent="0.25">
      <c r="A53" s="18" t="s">
        <v>30</v>
      </c>
      <c r="B53" s="16">
        <f>B46+B48+B51+B49+B50-B52</f>
        <v>25680.060000000012</v>
      </c>
    </row>
    <row r="54" spans="1:2" x14ac:dyDescent="0.25">
      <c r="B54" s="27"/>
    </row>
    <row r="55" spans="1:2" x14ac:dyDescent="0.25">
      <c r="B55" s="40"/>
    </row>
  </sheetData>
  <mergeCells count="30"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BreakPreview" topLeftCell="A37" zoomScaleSheetLayoutView="100" workbookViewId="0">
      <selection activeCell="H38" sqref="H38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7" width="9.140625" style="1"/>
    <col min="8" max="8" width="13.42578125" style="1" bestFit="1" customWidth="1"/>
    <col min="9" max="16384" width="9.140625" style="1"/>
  </cols>
  <sheetData>
    <row r="1" spans="1:5" ht="15.75" x14ac:dyDescent="0.25">
      <c r="A1" s="68" t="s">
        <v>11</v>
      </c>
      <c r="B1" s="68"/>
      <c r="C1" s="68"/>
      <c r="D1" s="68"/>
      <c r="E1" s="68"/>
    </row>
    <row r="2" spans="1:5" ht="30.75" customHeight="1" x14ac:dyDescent="0.25">
      <c r="A2" s="69" t="s">
        <v>12</v>
      </c>
      <c r="B2" s="70"/>
      <c r="C2" s="70"/>
      <c r="D2" s="70"/>
      <c r="E2" s="70"/>
    </row>
    <row r="3" spans="1:5" ht="16.5" customHeight="1" x14ac:dyDescent="0.25">
      <c r="A3" s="71" t="s">
        <v>66</v>
      </c>
      <c r="B3" s="71"/>
      <c r="C3" s="71"/>
      <c r="D3" s="71"/>
      <c r="E3" s="71"/>
    </row>
    <row r="4" spans="1:5" ht="24" customHeight="1" x14ac:dyDescent="0.25">
      <c r="A4" s="9" t="s">
        <v>13</v>
      </c>
      <c r="B4" s="3"/>
      <c r="C4" s="3"/>
      <c r="D4" s="76" t="s">
        <v>67</v>
      </c>
      <c r="E4" s="76"/>
    </row>
    <row r="5" spans="1:5" x14ac:dyDescent="0.25">
      <c r="A5" s="38"/>
      <c r="B5" s="3"/>
      <c r="C5" s="3"/>
      <c r="D5" s="3"/>
      <c r="E5" s="3"/>
    </row>
    <row r="6" spans="1:5" x14ac:dyDescent="0.25">
      <c r="A6" s="72" t="s">
        <v>0</v>
      </c>
      <c r="B6" s="72"/>
      <c r="C6" s="72"/>
      <c r="D6" s="72"/>
      <c r="E6" s="72"/>
    </row>
    <row r="7" spans="1:5" x14ac:dyDescent="0.25">
      <c r="A7" s="73" t="s">
        <v>31</v>
      </c>
      <c r="B7" s="73"/>
      <c r="C7" s="73"/>
      <c r="D7" s="73"/>
      <c r="E7" s="73"/>
    </row>
    <row r="8" spans="1:5" ht="18.75" customHeight="1" x14ac:dyDescent="0.25">
      <c r="A8" s="66" t="s">
        <v>1</v>
      </c>
      <c r="B8" s="66"/>
      <c r="C8" s="66"/>
      <c r="D8" s="66"/>
      <c r="E8" s="66"/>
    </row>
    <row r="9" spans="1:5" ht="14.25" customHeight="1" x14ac:dyDescent="0.25">
      <c r="A9" s="72" t="s">
        <v>43</v>
      </c>
      <c r="B9" s="72"/>
      <c r="C9" s="72"/>
      <c r="D9" s="72"/>
      <c r="E9" s="72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0.75" customHeight="1" x14ac:dyDescent="0.25">
      <c r="A11" s="72" t="s">
        <v>44</v>
      </c>
      <c r="B11" s="72"/>
      <c r="C11" s="72"/>
      <c r="D11" s="72"/>
      <c r="E11" s="72"/>
    </row>
    <row r="12" spans="1:5" ht="14.25" customHeight="1" x14ac:dyDescent="0.25">
      <c r="A12" s="66" t="s">
        <v>15</v>
      </c>
      <c r="B12" s="67"/>
      <c r="C12" s="67"/>
      <c r="D12" s="67"/>
      <c r="E12" s="67"/>
    </row>
    <row r="13" spans="1:5" ht="15" customHeight="1" x14ac:dyDescent="0.25">
      <c r="A13" s="72" t="s">
        <v>23</v>
      </c>
      <c r="B13" s="72"/>
      <c r="C13" s="72"/>
      <c r="D13" s="72"/>
      <c r="E13" s="72"/>
    </row>
    <row r="14" spans="1:5" ht="15.75" customHeight="1" x14ac:dyDescent="0.25">
      <c r="A14" s="66" t="s">
        <v>2</v>
      </c>
      <c r="B14" s="67"/>
      <c r="C14" s="67"/>
      <c r="D14" s="67"/>
      <c r="E14" s="67"/>
    </row>
    <row r="15" spans="1:5" ht="17.25" customHeight="1" x14ac:dyDescent="0.25">
      <c r="A15" s="72" t="s">
        <v>51</v>
      </c>
      <c r="B15" s="72"/>
      <c r="C15" s="72"/>
      <c r="D15" s="72"/>
      <c r="E15" s="72"/>
    </row>
    <row r="16" spans="1:5" ht="16.5" customHeight="1" x14ac:dyDescent="0.25">
      <c r="A16" s="66" t="s">
        <v>16</v>
      </c>
      <c r="B16" s="67"/>
      <c r="C16" s="67"/>
      <c r="D16" s="67"/>
      <c r="E16" s="67"/>
    </row>
    <row r="17" spans="1:8" ht="31.15" customHeight="1" x14ac:dyDescent="0.25">
      <c r="A17" s="72" t="s">
        <v>17</v>
      </c>
      <c r="B17" s="72"/>
      <c r="C17" s="72"/>
      <c r="D17" s="72"/>
      <c r="E17" s="72"/>
    </row>
    <row r="18" spans="1:8" ht="58.15" customHeight="1" x14ac:dyDescent="0.25">
      <c r="A18" s="72" t="s">
        <v>33</v>
      </c>
      <c r="B18" s="72"/>
      <c r="C18" s="72"/>
      <c r="D18" s="72"/>
      <c r="E18" s="72"/>
    </row>
    <row r="19" spans="1:8" ht="36.75" customHeight="1" x14ac:dyDescent="0.25">
      <c r="A19" s="78" t="s">
        <v>32</v>
      </c>
      <c r="B19" s="78"/>
      <c r="C19" s="78"/>
      <c r="D19" s="78"/>
      <c r="E19" s="78"/>
    </row>
    <row r="20" spans="1:8" x14ac:dyDescent="0.25">
      <c r="A20" s="78"/>
      <c r="B20" s="78"/>
      <c r="C20" s="78"/>
      <c r="D20" s="78"/>
      <c r="E20" s="78"/>
      <c r="F20" s="1">
        <v>1637.9</v>
      </c>
      <c r="G20" s="1">
        <v>3</v>
      </c>
    </row>
    <row r="21" spans="1:8" ht="135" x14ac:dyDescent="0.25">
      <c r="A21" s="2" t="s">
        <v>7</v>
      </c>
      <c r="B21" s="2" t="s">
        <v>10</v>
      </c>
      <c r="C21" s="2" t="s">
        <v>3</v>
      </c>
      <c r="D21" s="2" t="s">
        <v>9</v>
      </c>
      <c r="E21" s="2" t="s">
        <v>8</v>
      </c>
    </row>
    <row r="22" spans="1:8" ht="38.25" x14ac:dyDescent="0.25">
      <c r="A22" s="23" t="s">
        <v>40</v>
      </c>
      <c r="B22" s="8" t="s">
        <v>34</v>
      </c>
      <c r="C22" s="2" t="s">
        <v>4</v>
      </c>
      <c r="D22" s="2">
        <v>6.76</v>
      </c>
      <c r="E22" s="7">
        <f>D22*F20*G20</f>
        <v>33216.612000000001</v>
      </c>
    </row>
    <row r="23" spans="1:8" ht="18" customHeight="1" x14ac:dyDescent="0.25">
      <c r="A23" s="6" t="s">
        <v>37</v>
      </c>
      <c r="B23" s="8" t="s">
        <v>22</v>
      </c>
      <c r="C23" s="2" t="s">
        <v>4</v>
      </c>
      <c r="D23" s="2">
        <v>4.3600000000000003</v>
      </c>
      <c r="E23" s="7">
        <f>D23*F20*G20</f>
        <v>21423.732000000004</v>
      </c>
      <c r="G23" s="21"/>
    </row>
    <row r="24" spans="1:8" s="19" customFormat="1" ht="15.75" x14ac:dyDescent="0.25">
      <c r="A24" s="24" t="s">
        <v>24</v>
      </c>
      <c r="B24" s="25" t="s">
        <v>68</v>
      </c>
      <c r="C24" s="26" t="s">
        <v>25</v>
      </c>
      <c r="D24" s="26"/>
      <c r="E24" s="22">
        <f>3170.23+85.79</f>
        <v>3256.02</v>
      </c>
      <c r="H24" s="20"/>
    </row>
    <row r="25" spans="1:8" s="19" customFormat="1" ht="15.75" x14ac:dyDescent="0.25">
      <c r="A25" s="24"/>
      <c r="B25" s="25"/>
      <c r="C25" s="26"/>
      <c r="D25" s="26"/>
      <c r="E25" s="22"/>
      <c r="H25" s="20"/>
    </row>
    <row r="26" spans="1:8" s="19" customFormat="1" ht="15.75" x14ac:dyDescent="0.25">
      <c r="A26" s="10" t="s">
        <v>26</v>
      </c>
      <c r="B26" s="11"/>
      <c r="C26" s="12"/>
      <c r="D26" s="12"/>
      <c r="E26" s="13">
        <f>SUM(E22:E25)</f>
        <v>57896.364000000001</v>
      </c>
      <c r="H26" s="20"/>
    </row>
    <row r="27" spans="1:8" s="19" customFormat="1" ht="13.15" customHeight="1" x14ac:dyDescent="0.25">
      <c r="A27" s="1"/>
      <c r="B27" s="1"/>
      <c r="C27" s="1"/>
      <c r="D27" s="1"/>
      <c r="E27" s="1"/>
      <c r="H27" s="20"/>
    </row>
    <row r="28" spans="1:8" s="14" customFormat="1" ht="30.6" customHeight="1" x14ac:dyDescent="0.25">
      <c r="A28" s="79" t="s">
        <v>90</v>
      </c>
      <c r="B28" s="79"/>
      <c r="C28" s="79"/>
      <c r="D28" s="79"/>
      <c r="E28" s="79"/>
      <c r="H28" s="15"/>
    </row>
    <row r="29" spans="1:8" ht="29.45" customHeight="1" x14ac:dyDescent="0.25">
      <c r="A29" s="72" t="s">
        <v>21</v>
      </c>
      <c r="B29" s="72"/>
      <c r="C29" s="72"/>
      <c r="D29" s="72"/>
      <c r="E29" s="72"/>
    </row>
    <row r="30" spans="1:8" ht="22.15" customHeight="1" x14ac:dyDescent="0.25">
      <c r="A30" s="72" t="s">
        <v>20</v>
      </c>
      <c r="B30" s="72"/>
      <c r="C30" s="72"/>
      <c r="D30" s="72"/>
      <c r="E30" s="72"/>
    </row>
    <row r="31" spans="1:8" ht="30" customHeight="1" x14ac:dyDescent="0.25">
      <c r="A31" s="72" t="s">
        <v>27</v>
      </c>
      <c r="B31" s="72"/>
      <c r="C31" s="72"/>
      <c r="D31" s="72"/>
      <c r="E31" s="72"/>
    </row>
    <row r="32" spans="1:8" x14ac:dyDescent="0.25">
      <c r="A32" s="72" t="s">
        <v>18</v>
      </c>
      <c r="B32" s="72"/>
      <c r="C32" s="72"/>
      <c r="D32" s="72"/>
      <c r="E32" s="72"/>
    </row>
    <row r="33" spans="1:5" ht="31.5" customHeight="1" x14ac:dyDescent="0.25">
      <c r="A33" s="77" t="s">
        <v>5</v>
      </c>
      <c r="B33" s="77"/>
      <c r="C33" s="77"/>
      <c r="D33" s="77"/>
      <c r="E33" s="77"/>
    </row>
    <row r="34" spans="1:5" x14ac:dyDescent="0.25">
      <c r="A34" s="72" t="s">
        <v>18</v>
      </c>
      <c r="B34" s="72"/>
      <c r="C34" s="72"/>
      <c r="D34" s="72"/>
      <c r="E34" s="72"/>
    </row>
    <row r="35" spans="1:5" x14ac:dyDescent="0.25">
      <c r="A35" s="80" t="s">
        <v>52</v>
      </c>
      <c r="B35" s="80"/>
      <c r="C35" s="80"/>
      <c r="D35" s="80"/>
      <c r="E35" s="4"/>
    </row>
    <row r="36" spans="1:5" x14ac:dyDescent="0.25">
      <c r="B36" s="81" t="s">
        <v>19</v>
      </c>
      <c r="C36" s="81"/>
      <c r="D36" s="81"/>
      <c r="E36" s="5" t="s">
        <v>6</v>
      </c>
    </row>
    <row r="37" spans="1:5" ht="15" customHeight="1" x14ac:dyDescent="0.25">
      <c r="A37" s="37"/>
      <c r="B37" s="37"/>
      <c r="C37" s="37"/>
      <c r="D37" s="37"/>
      <c r="E37" s="37"/>
    </row>
    <row r="38" spans="1:5" x14ac:dyDescent="0.25">
      <c r="A38" s="82" t="s">
        <v>45</v>
      </c>
      <c r="B38" s="82"/>
      <c r="C38" s="82"/>
      <c r="D38" s="82"/>
      <c r="E38" s="82"/>
    </row>
    <row r="39" spans="1:5" x14ac:dyDescent="0.25">
      <c r="B39" s="81" t="s">
        <v>19</v>
      </c>
      <c r="C39" s="81"/>
      <c r="D39" s="81"/>
      <c r="E39" s="5" t="s">
        <v>6</v>
      </c>
    </row>
    <row r="41" spans="1:5" x14ac:dyDescent="0.25">
      <c r="A41" s="1" t="s">
        <v>36</v>
      </c>
    </row>
    <row r="42" spans="1:5" x14ac:dyDescent="0.25">
      <c r="A42" s="14" t="s">
        <v>28</v>
      </c>
    </row>
    <row r="43" spans="1:5" x14ac:dyDescent="0.25">
      <c r="A43" s="1" t="s">
        <v>38</v>
      </c>
      <c r="B43" s="29">
        <f>'3кв'!B53</f>
        <v>25680.060000000012</v>
      </c>
    </row>
    <row r="44" spans="1:5" ht="18" customHeight="1" x14ac:dyDescent="0.25">
      <c r="A44" s="39" t="s">
        <v>65</v>
      </c>
      <c r="B44" s="17"/>
    </row>
    <row r="45" spans="1:5" x14ac:dyDescent="0.25">
      <c r="A45" s="1" t="s">
        <v>29</v>
      </c>
      <c r="B45" s="17">
        <v>56864.11</v>
      </c>
    </row>
    <row r="46" spans="1:5" ht="30" x14ac:dyDescent="0.25">
      <c r="A46" s="39" t="s">
        <v>41</v>
      </c>
      <c r="B46" s="17">
        <v>1727.97</v>
      </c>
    </row>
    <row r="47" spans="1:5" ht="45" x14ac:dyDescent="0.25">
      <c r="A47" s="28" t="s">
        <v>42</v>
      </c>
      <c r="B47" s="17">
        <f>150*3</f>
        <v>450</v>
      </c>
    </row>
    <row r="48" spans="1:5" ht="45" x14ac:dyDescent="0.25">
      <c r="A48" s="28" t="s">
        <v>39</v>
      </c>
      <c r="B48" s="17">
        <f>3*330</f>
        <v>990</v>
      </c>
    </row>
    <row r="49" spans="1:2" ht="30" x14ac:dyDescent="0.25">
      <c r="A49" s="39" t="s">
        <v>35</v>
      </c>
      <c r="B49" s="17">
        <f>E26</f>
        <v>57896.364000000001</v>
      </c>
    </row>
    <row r="50" spans="1:2" x14ac:dyDescent="0.25">
      <c r="A50" s="18" t="s">
        <v>30</v>
      </c>
      <c r="B50" s="16">
        <f>B43+B45+B48+B46+B47-B49</f>
        <v>27815.776000000013</v>
      </c>
    </row>
    <row r="51" spans="1:2" x14ac:dyDescent="0.25">
      <c r="B51" s="27"/>
    </row>
    <row r="52" spans="1:2" x14ac:dyDescent="0.25">
      <c r="B52" s="40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23" zoomScaleSheetLayoutView="100" workbookViewId="0">
      <selection activeCell="C38" sqref="C3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4" t="s">
        <v>69</v>
      </c>
      <c r="B1" s="84"/>
      <c r="C1" s="84"/>
      <c r="D1" s="41"/>
    </row>
    <row r="2" spans="1:5" ht="15.75" x14ac:dyDescent="0.25">
      <c r="A2" s="85" t="s">
        <v>70</v>
      </c>
      <c r="B2" s="85"/>
      <c r="C2" s="85"/>
      <c r="D2" s="42"/>
    </row>
    <row r="3" spans="1:5" ht="15.75" x14ac:dyDescent="0.25">
      <c r="A3" s="85" t="s">
        <v>85</v>
      </c>
      <c r="B3" s="85"/>
      <c r="C3" s="85"/>
      <c r="D3" s="42"/>
    </row>
    <row r="4" spans="1:5" ht="15.75" x14ac:dyDescent="0.25">
      <c r="A4" s="84" t="s">
        <v>71</v>
      </c>
      <c r="B4" s="84"/>
      <c r="C4" s="84"/>
      <c r="D4" s="41"/>
    </row>
    <row r="5" spans="1:5" ht="15.75" x14ac:dyDescent="0.25">
      <c r="A5" s="86"/>
      <c r="B5" s="86"/>
      <c r="C5" s="86"/>
      <c r="D5" s="43"/>
    </row>
    <row r="6" spans="1:5" ht="15.75" x14ac:dyDescent="0.25">
      <c r="A6" s="42"/>
      <c r="B6" s="44" t="s">
        <v>72</v>
      </c>
      <c r="C6" s="45">
        <f>'1кв'!B42</f>
        <v>42214.14</v>
      </c>
      <c r="D6" s="46"/>
    </row>
    <row r="7" spans="1:5" ht="15.75" x14ac:dyDescent="0.25">
      <c r="A7" s="47" t="s">
        <v>73</v>
      </c>
      <c r="B7" s="44" t="s">
        <v>86</v>
      </c>
      <c r="C7" s="45"/>
      <c r="D7" s="46"/>
    </row>
    <row r="8" spans="1:5" ht="15.75" x14ac:dyDescent="0.25">
      <c r="B8" s="48" t="s">
        <v>74</v>
      </c>
      <c r="C8" s="49">
        <f>'1кв'!B44+'2кв'!B44+'3кв'!B48+'4кв'!B45</f>
        <v>220540.91999999998</v>
      </c>
      <c r="D8" s="50"/>
    </row>
    <row r="9" spans="1:5" x14ac:dyDescent="0.25">
      <c r="B9" s="51" t="s">
        <v>41</v>
      </c>
      <c r="C9" s="49">
        <f>'1кв'!B45+'2кв'!B45+'3кв'!B49+'4кв'!B46</f>
        <v>6232.670000000001</v>
      </c>
      <c r="D9" s="50"/>
    </row>
    <row r="10" spans="1:5" ht="30" x14ac:dyDescent="0.25">
      <c r="A10" s="47"/>
      <c r="B10" s="51" t="s">
        <v>75</v>
      </c>
      <c r="C10" s="49">
        <f>'1кв'!B46+'2кв'!B46+'3кв'!B50+'4кв'!B47</f>
        <v>1800</v>
      </c>
      <c r="D10" s="50"/>
    </row>
    <row r="11" spans="1:5" ht="30" x14ac:dyDescent="0.25">
      <c r="A11" s="47"/>
      <c r="B11" s="51" t="s">
        <v>39</v>
      </c>
      <c r="C11" s="49">
        <f>'1кв'!B47+'2кв'!B47+'3кв'!B51+'4кв'!B48</f>
        <v>3960</v>
      </c>
      <c r="D11" s="50"/>
    </row>
    <row r="12" spans="1:5" ht="15.75" x14ac:dyDescent="0.25">
      <c r="A12" s="52"/>
      <c r="B12" s="48" t="s">
        <v>76</v>
      </c>
      <c r="C12" s="53">
        <f>SUM(C8:C11)</f>
        <v>232533.59</v>
      </c>
      <c r="D12" s="46"/>
    </row>
    <row r="13" spans="1:5" ht="15.75" x14ac:dyDescent="0.25">
      <c r="A13" s="43"/>
      <c r="B13" s="83"/>
      <c r="C13" s="83"/>
      <c r="D13" s="54"/>
    </row>
    <row r="14" spans="1:5" ht="15.75" x14ac:dyDescent="0.25">
      <c r="A14" s="55" t="s">
        <v>77</v>
      </c>
      <c r="B14" s="23" t="s">
        <v>40</v>
      </c>
      <c r="C14" s="56">
        <f>'1кв'!E22+'2кв'!E22+'3кв'!E22+'4кв'!E22</f>
        <v>125790.72</v>
      </c>
      <c r="D14" s="54"/>
    </row>
    <row r="15" spans="1:5" ht="15.75" x14ac:dyDescent="0.25">
      <c r="A15" s="55"/>
      <c r="B15" s="6" t="s">
        <v>37</v>
      </c>
      <c r="C15" s="56">
        <f>'1кв'!E23+'2кв'!E23+'3кв'!E23+'4кв'!E23</f>
        <v>81174.324000000008</v>
      </c>
      <c r="D15" s="54"/>
    </row>
    <row r="16" spans="1:5" ht="15.75" x14ac:dyDescent="0.25">
      <c r="A16" s="43"/>
      <c r="B16" s="6" t="s">
        <v>24</v>
      </c>
      <c r="C16" s="56">
        <f>'1кв'!E24+'2кв'!E24+'3кв'!E24+'4кв'!E24</f>
        <v>5610.16</v>
      </c>
      <c r="D16" s="54"/>
      <c r="E16" s="57"/>
    </row>
    <row r="17" spans="1:5" ht="15.75" x14ac:dyDescent="0.25">
      <c r="A17" s="55"/>
      <c r="B17" s="58" t="s">
        <v>87</v>
      </c>
      <c r="C17" s="59">
        <v>0</v>
      </c>
      <c r="D17" s="54"/>
    </row>
    <row r="18" spans="1:5" ht="15.75" x14ac:dyDescent="0.25">
      <c r="A18" s="55"/>
      <c r="B18" s="60" t="s">
        <v>78</v>
      </c>
      <c r="C18" s="59">
        <f>SUM(C20:C22)</f>
        <v>34356.75</v>
      </c>
      <c r="D18" s="54"/>
    </row>
    <row r="19" spans="1:5" ht="15.75" x14ac:dyDescent="0.25">
      <c r="A19" s="55"/>
      <c r="B19" s="60" t="s">
        <v>93</v>
      </c>
      <c r="C19" s="59"/>
      <c r="D19" s="54"/>
    </row>
    <row r="20" spans="1:5" ht="15.75" x14ac:dyDescent="0.25">
      <c r="A20" s="55"/>
      <c r="B20" s="24" t="s">
        <v>94</v>
      </c>
      <c r="C20" s="59">
        <f>'3кв'!E25</f>
        <v>17592.900000000001</v>
      </c>
      <c r="D20" s="54"/>
    </row>
    <row r="21" spans="1:5" ht="15.75" x14ac:dyDescent="0.25">
      <c r="A21" s="55"/>
      <c r="B21" s="24" t="s">
        <v>95</v>
      </c>
      <c r="C21" s="59">
        <f>'3кв'!E26</f>
        <v>5901.05</v>
      </c>
      <c r="D21" s="54"/>
    </row>
    <row r="22" spans="1:5" ht="15.75" x14ac:dyDescent="0.25">
      <c r="A22" s="55"/>
      <c r="B22" s="24" t="s">
        <v>96</v>
      </c>
      <c r="C22" s="59">
        <f>'3кв'!E27</f>
        <v>10862.8</v>
      </c>
      <c r="D22" s="54"/>
    </row>
    <row r="23" spans="1:5" ht="15.75" x14ac:dyDescent="0.25">
      <c r="A23" s="43"/>
      <c r="B23" s="61" t="s">
        <v>79</v>
      </c>
      <c r="C23" s="62">
        <f>SUM(C14:C18)</f>
        <v>246931.954</v>
      </c>
      <c r="D23" s="54">
        <f>'1кв'!E25+'2кв'!E25+'3кв'!E29+'4кв'!E26</f>
        <v>246931.954</v>
      </c>
      <c r="E23" s="57"/>
    </row>
    <row r="24" spans="1:5" ht="15.75" x14ac:dyDescent="0.25">
      <c r="A24" s="43"/>
      <c r="B24" s="63" t="s">
        <v>80</v>
      </c>
      <c r="C24" s="62">
        <f>C6+C12-C23</f>
        <v>27815.775999999983</v>
      </c>
      <c r="D24" s="54"/>
    </row>
    <row r="25" spans="1:5" ht="15.75" x14ac:dyDescent="0.25">
      <c r="A25" s="43"/>
      <c r="B25" s="47"/>
      <c r="C25" s="47"/>
      <c r="D25" s="54"/>
    </row>
    <row r="26" spans="1:5" ht="15.75" x14ac:dyDescent="0.25">
      <c r="A26" s="43"/>
      <c r="B26" s="64" t="s">
        <v>81</v>
      </c>
      <c r="C26" s="64"/>
      <c r="D26" s="54"/>
    </row>
    <row r="27" spans="1:5" ht="15.75" x14ac:dyDescent="0.25">
      <c r="A27" s="43"/>
      <c r="B27" s="64" t="s">
        <v>88</v>
      </c>
      <c r="C27" s="64">
        <v>24517.87</v>
      </c>
      <c r="D27" s="54"/>
    </row>
    <row r="28" spans="1:5" ht="15.75" x14ac:dyDescent="0.25">
      <c r="A28" s="43"/>
      <c r="B28" s="65" t="s">
        <v>89</v>
      </c>
      <c r="C28" s="65">
        <v>21693.67</v>
      </c>
      <c r="D28" s="54"/>
    </row>
    <row r="29" spans="1:5" ht="15.75" x14ac:dyDescent="0.25">
      <c r="A29" s="43"/>
      <c r="B29" s="64" t="s">
        <v>82</v>
      </c>
      <c r="C29" s="64">
        <f>C27-C28</f>
        <v>2824.2000000000007</v>
      </c>
      <c r="D29" s="54"/>
    </row>
    <row r="30" spans="1:5" ht="15.75" x14ac:dyDescent="0.25">
      <c r="A30" s="43"/>
      <c r="B30" s="47"/>
      <c r="C30" s="47"/>
      <c r="D30" s="54"/>
    </row>
    <row r="31" spans="1:5" ht="15.75" x14ac:dyDescent="0.25">
      <c r="A31" s="43"/>
      <c r="B31" s="47"/>
      <c r="C31" s="47"/>
      <c r="D31" s="54"/>
    </row>
    <row r="32" spans="1:5" ht="15.75" x14ac:dyDescent="0.25">
      <c r="A32" s="43"/>
      <c r="B32" s="47"/>
      <c r="C32" s="47"/>
      <c r="D32" s="54"/>
    </row>
    <row r="33" spans="1:4" ht="15.75" x14ac:dyDescent="0.25">
      <c r="A33" s="43"/>
      <c r="B33" s="47"/>
      <c r="C33" s="47"/>
      <c r="D33" s="54"/>
    </row>
    <row r="34" spans="1:4" ht="15.75" x14ac:dyDescent="0.25">
      <c r="A34" s="43" t="s">
        <v>83</v>
      </c>
      <c r="B34" s="47" t="s">
        <v>97</v>
      </c>
      <c r="C34" s="47"/>
      <c r="D34" s="54"/>
    </row>
    <row r="35" spans="1:4" ht="15.75" x14ac:dyDescent="0.25">
      <c r="A35" s="43"/>
      <c r="B35" s="47" t="s">
        <v>91</v>
      </c>
      <c r="C35" s="47"/>
      <c r="D35" s="54"/>
    </row>
    <row r="36" spans="1:4" ht="15.75" x14ac:dyDescent="0.25">
      <c r="A36" s="43"/>
      <c r="B36" s="47" t="s">
        <v>92</v>
      </c>
      <c r="C36" s="47"/>
      <c r="D36" s="54"/>
    </row>
    <row r="37" spans="1:4" ht="15.75" x14ac:dyDescent="0.25">
      <c r="A37" s="43"/>
      <c r="B37" s="47"/>
      <c r="C37" s="47"/>
      <c r="D37" s="54"/>
    </row>
    <row r="38" spans="1:4" ht="15.75" x14ac:dyDescent="0.25">
      <c r="A38" s="43"/>
      <c r="B38" s="47"/>
      <c r="C38" s="47"/>
      <c r="D38" s="54"/>
    </row>
    <row r="39" spans="1:4" ht="15.75" x14ac:dyDescent="0.25">
      <c r="A39" s="43"/>
      <c r="B39" s="47" t="s">
        <v>84</v>
      </c>
      <c r="C39" s="47"/>
      <c r="D39" s="54"/>
    </row>
    <row r="40" spans="1:4" ht="15.75" x14ac:dyDescent="0.25">
      <c r="A40" s="43"/>
      <c r="B40" s="47"/>
      <c r="C40" s="47"/>
      <c r="D40" s="54"/>
    </row>
    <row r="41" spans="1:4" ht="15.75" x14ac:dyDescent="0.25">
      <c r="A41" s="43"/>
      <c r="B41" s="47"/>
      <c r="C41" s="47"/>
      <c r="D41" s="54"/>
    </row>
    <row r="42" spans="1:4" ht="15.75" x14ac:dyDescent="0.25">
      <c r="A42" s="43"/>
      <c r="B42" s="47"/>
      <c r="C42" s="47"/>
      <c r="D42" s="54"/>
    </row>
    <row r="43" spans="1:4" ht="15.75" x14ac:dyDescent="0.25">
      <c r="A43" s="43"/>
      <c r="B43" s="47"/>
      <c r="C43" s="47"/>
      <c r="D43" s="54"/>
    </row>
  </sheetData>
  <mergeCells count="6">
    <mergeCell ref="B13:C13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2024-02-14T06:10:31Z</dcterms:modified>
</cp:coreProperties>
</file>